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Sheet1!$A$1:$H$57</definedName>
  </definedNames>
  <calcPr calcId="145621"/>
</workbook>
</file>

<file path=xl/calcChain.xml><?xml version="1.0" encoding="utf-8"?>
<calcChain xmlns="http://schemas.openxmlformats.org/spreadsheetml/2006/main">
  <c r="C66" i="1" l="1"/>
  <c r="C64" i="1"/>
  <c r="C62" i="1"/>
  <c r="C60" i="1"/>
  <c r="H37" i="1"/>
  <c r="H48" i="1"/>
  <c r="H36" i="1"/>
  <c r="H54" i="1"/>
  <c r="H53" i="1"/>
  <c r="H34" i="1"/>
  <c r="H27" i="1"/>
  <c r="H19" i="1"/>
  <c r="H18" i="1"/>
  <c r="H30" i="1" l="1"/>
  <c r="H23" i="1"/>
  <c r="H14" i="1" l="1"/>
  <c r="H28" i="1"/>
  <c r="H35" i="1" l="1"/>
  <c r="H47" i="1"/>
  <c r="H55" i="1" l="1"/>
  <c r="H13" i="1" l="1"/>
</calcChain>
</file>

<file path=xl/sharedStrings.xml><?xml version="1.0" encoding="utf-8"?>
<sst xmlns="http://schemas.openxmlformats.org/spreadsheetml/2006/main" count="64" uniqueCount="42">
  <si>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</si>
  <si>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</si>
  <si>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</si>
  <si>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</si>
  <si>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</si>
  <si>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</si>
  <si>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</si>
  <si>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</si>
  <si>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</si>
  <si>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</si>
  <si>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</si>
  <si>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</si>
  <si>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</si>
  <si>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</si>
  <si>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</si>
  <si>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</si>
  <si>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</si>
  <si>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</si>
  <si>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</si>
  <si>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</si>
  <si>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</si>
  <si>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</si>
  <si>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</si>
  <si>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</si>
  <si>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</si>
  <si>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</si>
  <si>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</si>
  <si>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Novčana pomoć-covid 19</t>
  </si>
  <si>
    <t>Dana:16.11.2020.</t>
  </si>
  <si>
    <t>Dana 16.11.2020.godine Dom zdravlja Požarevac je izvršio plaćanje prema dobavljačima:</t>
  </si>
  <si>
    <t>Primljena i neutrošena participacija od 16.11.2020.</t>
  </si>
  <si>
    <t>Farmalogist</t>
  </si>
  <si>
    <t>Medica Linea</t>
  </si>
  <si>
    <t>Euromedicina</t>
  </si>
  <si>
    <t>Albatros</t>
  </si>
  <si>
    <t>6973/2020</t>
  </si>
  <si>
    <t>20002209-2257</t>
  </si>
  <si>
    <t>087/020</t>
  </si>
  <si>
    <t>UKUPNO LEKOVI</t>
  </si>
  <si>
    <t>UKUPNO SANDOSTATIN</t>
  </si>
  <si>
    <t>UKUPNO REAGENSI</t>
  </si>
  <si>
    <t>UKUPNO MATEREIJALNI TROŠKOVI-ZUBNO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</si>
</sst>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0" fillId="0" borderId="0" xfId="0" applyFill="1" applyBorder="1"/>
    <xf numFmtId="4" fontId="0" fillId="0" borderId="0" xfId="0" applyNumberFormat="1" applyBorder="1"/>
    <xf numFmtId="0" fontId="1" fillId="0" borderId="0" xfId="0" applyFont="1" applyBorder="1" applyAlignment="1">
      <alignment horizontal="center"/>
    </xf>
    <xf numFmtId="0" fontId="0" fillId="0" borderId="1" xfId="0" applyFill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3"/>
  <sheetViews>
    <sheetView tabSelected="1" topLeftCell="B1" zoomScaleNormal="100" workbookViewId="0">
      <selection activeCell="E63" sqref="E63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0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7</v>
      </c>
      <c r="C5" s="50"/>
      <c r="D5" s="50"/>
    </row>
    <row r="6" spans="2:15" x14ac:dyDescent="0.25">
      <c r="B6" s="50" t="s">
        <v>8</v>
      </c>
      <c r="C6" s="50"/>
      <c r="D6" s="50"/>
    </row>
    <row r="7" spans="2:15" x14ac:dyDescent="0.25">
      <c r="I7" s="11"/>
      <c r="J7" s="11"/>
    </row>
    <row r="8" spans="2:15" x14ac:dyDescent="0.25">
      <c r="B8" s="51" t="s">
        <v>28</v>
      </c>
      <c r="C8" s="51"/>
      <c r="D8" s="51"/>
      <c r="E8" s="51"/>
      <c r="F8" s="51"/>
      <c r="G8" s="51"/>
      <c r="H8" s="51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6" t="s">
        <v>22</v>
      </c>
      <c r="C11" s="47"/>
      <c r="D11" s="47"/>
      <c r="E11" s="47"/>
      <c r="F11" s="48"/>
      <c r="G11" s="2" t="s">
        <v>5</v>
      </c>
      <c r="H11" s="2" t="s">
        <v>6</v>
      </c>
      <c r="I11" s="11"/>
      <c r="J11" s="11"/>
      <c r="K11" s="42"/>
      <c r="L11" s="42"/>
      <c r="M11" s="42"/>
      <c r="N11" s="42"/>
      <c r="O11" s="42"/>
    </row>
    <row r="12" spans="2:15" x14ac:dyDescent="0.25">
      <c r="B12" s="44" t="s">
        <v>20</v>
      </c>
      <c r="C12" s="44"/>
      <c r="D12" s="44"/>
      <c r="E12" s="44"/>
      <c r="F12" s="44"/>
      <c r="G12" s="14">
        <v>44151</v>
      </c>
      <c r="H12" s="23">
        <v>2276642.77</v>
      </c>
      <c r="I12" s="11"/>
      <c r="J12" s="11"/>
      <c r="K12" s="9"/>
      <c r="L12" s="9"/>
      <c r="M12" s="9"/>
      <c r="N12" s="9"/>
      <c r="O12" s="9"/>
    </row>
    <row r="13" spans="2:15" x14ac:dyDescent="0.25">
      <c r="B13" s="43" t="s">
        <v>9</v>
      </c>
      <c r="C13" s="43"/>
      <c r="D13" s="43"/>
      <c r="E13" s="43"/>
      <c r="F13" s="43"/>
      <c r="G13" s="24">
        <v>44151</v>
      </c>
      <c r="H13" s="3">
        <f>H14+H28-H35-H47</f>
        <v>2272975.59</v>
      </c>
      <c r="I13" s="11"/>
      <c r="J13" s="11"/>
      <c r="K13" s="9"/>
      <c r="L13" s="9"/>
      <c r="M13" s="9"/>
      <c r="N13" s="9"/>
      <c r="O13" s="9"/>
    </row>
    <row r="14" spans="2:15" x14ac:dyDescent="0.25">
      <c r="B14" s="45" t="s">
        <v>23</v>
      </c>
      <c r="C14" s="45"/>
      <c r="D14" s="45"/>
      <c r="E14" s="45"/>
      <c r="F14" s="45"/>
      <c r="G14" s="16">
        <v>44151</v>
      </c>
      <c r="H14" s="4">
        <f>H15+H16+H17+H18+H19+H20+H21+H22+H23+H24+H25+H26+H27</f>
        <v>24244525.999999996</v>
      </c>
      <c r="I14" s="11"/>
      <c r="J14" s="11"/>
      <c r="K14" s="9"/>
      <c r="L14" s="9"/>
      <c r="M14" s="9"/>
      <c r="N14" s="9"/>
      <c r="O14" s="9"/>
    </row>
    <row r="15" spans="2:15" x14ac:dyDescent="0.25">
      <c r="B15" s="30" t="s">
        <v>10</v>
      </c>
      <c r="C15" s="31"/>
      <c r="D15" s="31"/>
      <c r="E15" s="31"/>
      <c r="F15" s="32"/>
      <c r="G15" s="12"/>
      <c r="H15" s="15">
        <v>19951477.43</v>
      </c>
      <c r="I15" s="11"/>
      <c r="J15" s="11"/>
      <c r="K15" s="8"/>
    </row>
    <row r="16" spans="2:15" x14ac:dyDescent="0.25">
      <c r="B16" s="30" t="s">
        <v>26</v>
      </c>
      <c r="C16" s="31"/>
      <c r="D16" s="31"/>
      <c r="E16" s="31"/>
      <c r="F16" s="32"/>
      <c r="G16" s="12"/>
      <c r="H16" s="15">
        <v>1589181.27</v>
      </c>
      <c r="I16" s="11"/>
      <c r="J16" s="11"/>
      <c r="K16" s="8"/>
    </row>
    <row r="17" spans="2:13" x14ac:dyDescent="0.25">
      <c r="B17" s="30" t="s">
        <v>27</v>
      </c>
      <c r="C17" s="31"/>
      <c r="D17" s="31"/>
      <c r="E17" s="31"/>
      <c r="F17" s="32"/>
      <c r="G17" s="12"/>
      <c r="H17" s="15">
        <v>0</v>
      </c>
      <c r="I17" s="11"/>
      <c r="J17" s="11"/>
      <c r="K17" s="8"/>
    </row>
    <row r="18" spans="2:13" x14ac:dyDescent="0.25">
      <c r="B18" s="30" t="s">
        <v>11</v>
      </c>
      <c r="C18" s="31"/>
      <c r="D18" s="31"/>
      <c r="E18" s="31"/>
      <c r="F18" s="32"/>
      <c r="G18" s="12"/>
      <c r="H18" s="10">
        <f>2941171.44-1145491.22+71500.88-311500.88+52065-16808</f>
        <v>1590937.2200000002</v>
      </c>
      <c r="I18" s="11"/>
      <c r="J18" s="11"/>
      <c r="K18" s="8"/>
      <c r="L18" s="8"/>
    </row>
    <row r="19" spans="2:13" x14ac:dyDescent="0.25">
      <c r="B19" s="30" t="s">
        <v>12</v>
      </c>
      <c r="C19" s="31"/>
      <c r="D19" s="31"/>
      <c r="E19" s="31"/>
      <c r="F19" s="32"/>
      <c r="G19" s="12"/>
      <c r="H19" s="10">
        <f>8200.06</f>
        <v>8200.06</v>
      </c>
      <c r="I19" s="11"/>
      <c r="J19" s="11"/>
    </row>
    <row r="20" spans="2:13" x14ac:dyDescent="0.25">
      <c r="B20" s="30" t="s">
        <v>19</v>
      </c>
      <c r="C20" s="31"/>
      <c r="D20" s="31"/>
      <c r="E20" s="31"/>
      <c r="F20" s="32"/>
      <c r="G20" s="12"/>
      <c r="H20" s="10">
        <v>540602.30000000005</v>
      </c>
      <c r="I20" s="11"/>
      <c r="J20" s="11"/>
    </row>
    <row r="21" spans="2:13" x14ac:dyDescent="0.25">
      <c r="B21" s="30" t="s">
        <v>2</v>
      </c>
      <c r="C21" s="31"/>
      <c r="D21" s="31"/>
      <c r="E21" s="31"/>
      <c r="F21" s="32"/>
      <c r="G21" s="12"/>
      <c r="H21" s="10">
        <v>316386</v>
      </c>
      <c r="I21" s="11"/>
      <c r="J21" s="11"/>
    </row>
    <row r="22" spans="2:13" x14ac:dyDescent="0.25">
      <c r="B22" s="30" t="s">
        <v>3</v>
      </c>
      <c r="C22" s="31"/>
      <c r="D22" s="31"/>
      <c r="E22" s="31"/>
      <c r="F22" s="32"/>
      <c r="G22" s="12"/>
      <c r="H22" s="10">
        <v>0</v>
      </c>
      <c r="I22" s="11"/>
      <c r="J22" s="11"/>
    </row>
    <row r="23" spans="2:13" x14ac:dyDescent="0.25">
      <c r="B23" s="30" t="s">
        <v>13</v>
      </c>
      <c r="C23" s="31"/>
      <c r="D23" s="31"/>
      <c r="E23" s="31"/>
      <c r="F23" s="32"/>
      <c r="G23" s="12"/>
      <c r="H23" s="10">
        <f>730625-730625</f>
        <v>0</v>
      </c>
      <c r="I23" s="11"/>
      <c r="J23" s="11"/>
      <c r="K23" s="11"/>
      <c r="L23" s="8"/>
    </row>
    <row r="24" spans="2:13" x14ac:dyDescent="0.25">
      <c r="B24" s="30" t="s">
        <v>25</v>
      </c>
      <c r="C24" s="31"/>
      <c r="D24" s="31"/>
      <c r="E24" s="31"/>
      <c r="F24" s="32"/>
      <c r="G24" s="12"/>
      <c r="H24" s="10">
        <v>0</v>
      </c>
      <c r="I24" s="11"/>
      <c r="J24" s="11"/>
      <c r="K24" s="11"/>
      <c r="L24" s="8"/>
    </row>
    <row r="25" spans="2:13" x14ac:dyDescent="0.25">
      <c r="B25" s="30" t="s">
        <v>14</v>
      </c>
      <c r="C25" s="31"/>
      <c r="D25" s="31"/>
      <c r="E25" s="31"/>
      <c r="F25" s="32"/>
      <c r="G25" s="12"/>
      <c r="H25" s="10">
        <v>242703</v>
      </c>
      <c r="I25" s="11"/>
      <c r="J25" s="11"/>
      <c r="K25" s="8"/>
    </row>
    <row r="26" spans="2:13" x14ac:dyDescent="0.25">
      <c r="B26" s="30" t="s">
        <v>15</v>
      </c>
      <c r="C26" s="31"/>
      <c r="D26" s="31"/>
      <c r="E26" s="31"/>
      <c r="F26" s="32"/>
      <c r="G26" s="12"/>
      <c r="H26" s="10">
        <v>0</v>
      </c>
      <c r="I26" s="11"/>
      <c r="J26" s="11"/>
      <c r="K26" s="8"/>
      <c r="L26" s="8"/>
    </row>
    <row r="27" spans="2:13" x14ac:dyDescent="0.25">
      <c r="B27" s="30" t="s">
        <v>30</v>
      </c>
      <c r="C27" s="31"/>
      <c r="D27" s="31"/>
      <c r="E27" s="31"/>
      <c r="F27" s="32"/>
      <c r="G27" s="13"/>
      <c r="H27" s="10">
        <f>226768.98+6950+2050-226445.46-5985+7900+2100+6700+1550+2800+1631+1750-30880.8+6500+1650</f>
        <v>5038.7200000000194</v>
      </c>
      <c r="I27" s="11"/>
      <c r="J27" s="11"/>
      <c r="K27" s="8"/>
      <c r="L27" s="8"/>
    </row>
    <row r="28" spans="2:13" x14ac:dyDescent="0.25">
      <c r="B28" s="52" t="s">
        <v>24</v>
      </c>
      <c r="C28" s="53"/>
      <c r="D28" s="53"/>
      <c r="E28" s="53"/>
      <c r="F28" s="54"/>
      <c r="G28" s="16">
        <v>44151</v>
      </c>
      <c r="H28" s="4">
        <f>H29+H30+H31+H32+H33+H34</f>
        <v>2799131.33</v>
      </c>
      <c r="I28" s="11"/>
      <c r="J28" s="11"/>
      <c r="K28" s="8"/>
    </row>
    <row r="29" spans="2:13" x14ac:dyDescent="0.25">
      <c r="B29" s="30" t="s">
        <v>10</v>
      </c>
      <c r="C29" s="31"/>
      <c r="D29" s="31"/>
      <c r="E29" s="31"/>
      <c r="F29" s="32"/>
      <c r="G29" s="2"/>
      <c r="H29" s="15">
        <v>2427211.25</v>
      </c>
      <c r="I29" s="11"/>
      <c r="J29" s="11"/>
      <c r="K29" s="8"/>
    </row>
    <row r="30" spans="2:13" x14ac:dyDescent="0.25">
      <c r="B30" s="30" t="s">
        <v>11</v>
      </c>
      <c r="C30" s="31"/>
      <c r="D30" s="31"/>
      <c r="E30" s="31"/>
      <c r="F30" s="32"/>
      <c r="G30" s="2"/>
      <c r="H30" s="10">
        <f>159868.39+135083-105001.41+135083-118951.11+135083-96223.18-2500+135083-115657.02+135083-103735.49+135083-97650.79+135083-126589.31</f>
        <v>339141.08</v>
      </c>
      <c r="I30" s="27"/>
      <c r="J30" s="11"/>
      <c r="K30" s="8"/>
    </row>
    <row r="31" spans="2:13" x14ac:dyDescent="0.25">
      <c r="B31" s="30" t="s">
        <v>13</v>
      </c>
      <c r="C31" s="31"/>
      <c r="D31" s="31"/>
      <c r="E31" s="31"/>
      <c r="F31" s="32"/>
      <c r="G31" s="2"/>
      <c r="H31" s="10">
        <v>0</v>
      </c>
      <c r="I31" s="11"/>
      <c r="J31" s="11"/>
      <c r="K31" s="8"/>
      <c r="L31" s="8"/>
      <c r="M31" s="8"/>
    </row>
    <row r="32" spans="2:13" x14ac:dyDescent="0.25">
      <c r="B32" s="30" t="s">
        <v>14</v>
      </c>
      <c r="C32" s="31"/>
      <c r="D32" s="31"/>
      <c r="E32" s="31"/>
      <c r="F32" s="32"/>
      <c r="G32" s="2"/>
      <c r="H32" s="10">
        <v>0</v>
      </c>
      <c r="I32" s="11"/>
      <c r="J32" s="11"/>
    </row>
    <row r="33" spans="2:12" x14ac:dyDescent="0.25">
      <c r="B33" s="30" t="s">
        <v>15</v>
      </c>
      <c r="C33" s="31"/>
      <c r="D33" s="31"/>
      <c r="E33" s="31"/>
      <c r="F33" s="32"/>
      <c r="G33" s="2"/>
      <c r="H33" s="10">
        <v>0</v>
      </c>
      <c r="I33" s="11"/>
      <c r="J33" s="11"/>
    </row>
    <row r="34" spans="2:12" x14ac:dyDescent="0.25">
      <c r="B34" s="30" t="s">
        <v>30</v>
      </c>
      <c r="C34" s="31"/>
      <c r="D34" s="31"/>
      <c r="E34" s="31"/>
      <c r="F34" s="32"/>
      <c r="G34" s="2"/>
      <c r="H34" s="10">
        <f>5430+19247+4887+18701+2715-5333.33+9500-42733.34+3258-2712+2987+16193-5333.33+5973</f>
        <v>32779</v>
      </c>
      <c r="I34" s="11"/>
      <c r="J34" s="11"/>
    </row>
    <row r="35" spans="2:12" x14ac:dyDescent="0.25">
      <c r="B35" s="36" t="s">
        <v>16</v>
      </c>
      <c r="C35" s="37"/>
      <c r="D35" s="37"/>
      <c r="E35" s="37"/>
      <c r="F35" s="38"/>
      <c r="G35" s="17">
        <v>44151</v>
      </c>
      <c r="H35" s="5">
        <f>SUM(H36:H46)</f>
        <v>22340230.489999998</v>
      </c>
      <c r="I35" s="11"/>
      <c r="J35" s="11"/>
    </row>
    <row r="36" spans="2:12" x14ac:dyDescent="0.25">
      <c r="B36" s="30" t="s">
        <v>10</v>
      </c>
      <c r="C36" s="31"/>
      <c r="D36" s="31"/>
      <c r="E36" s="31"/>
      <c r="F36" s="32"/>
      <c r="G36" s="13"/>
      <c r="H36" s="15">
        <f>19928354.45+36730-13607.38</f>
        <v>19951477.07</v>
      </c>
      <c r="I36" s="11"/>
      <c r="J36" s="11"/>
    </row>
    <row r="37" spans="2:12" x14ac:dyDescent="0.25">
      <c r="B37" s="30" t="s">
        <v>26</v>
      </c>
      <c r="C37" s="31"/>
      <c r="D37" s="31"/>
      <c r="E37" s="31"/>
      <c r="F37" s="32"/>
      <c r="G37" s="13"/>
      <c r="H37" s="15">
        <f>1524642.74-1077.68</f>
        <v>1523565.06</v>
      </c>
      <c r="I37" s="11"/>
      <c r="J37" s="11"/>
    </row>
    <row r="38" spans="2:12" x14ac:dyDescent="0.25">
      <c r="B38" s="30" t="s">
        <v>27</v>
      </c>
      <c r="C38" s="31"/>
      <c r="D38" s="31"/>
      <c r="E38" s="31"/>
      <c r="F38" s="32"/>
      <c r="G38" s="13"/>
      <c r="H38" s="15">
        <v>0</v>
      </c>
      <c r="I38" s="11"/>
      <c r="J38" s="11"/>
    </row>
    <row r="39" spans="2:12" x14ac:dyDescent="0.25">
      <c r="B39" s="30" t="s">
        <v>11</v>
      </c>
      <c r="C39" s="31"/>
      <c r="D39" s="31"/>
      <c r="E39" s="31"/>
      <c r="F39" s="32"/>
      <c r="G39" s="13"/>
      <c r="H39" s="15">
        <v>0</v>
      </c>
      <c r="I39" s="11"/>
      <c r="J39" s="11"/>
      <c r="L39" s="8"/>
    </row>
    <row r="40" spans="2:12" x14ac:dyDescent="0.25">
      <c r="B40" s="30" t="s">
        <v>12</v>
      </c>
      <c r="C40" s="31"/>
      <c r="D40" s="31"/>
      <c r="E40" s="31"/>
      <c r="F40" s="32"/>
      <c r="G40" s="13"/>
      <c r="H40" s="10">
        <v>8200.06</v>
      </c>
      <c r="I40" s="11"/>
      <c r="J40" s="11"/>
    </row>
    <row r="41" spans="2:12" x14ac:dyDescent="0.25">
      <c r="B41" s="30" t="s">
        <v>19</v>
      </c>
      <c r="C41" s="31"/>
      <c r="D41" s="31"/>
      <c r="E41" s="31"/>
      <c r="F41" s="32"/>
      <c r="G41" s="13"/>
      <c r="H41" s="10">
        <v>540602.30000000005</v>
      </c>
      <c r="I41" s="11"/>
      <c r="J41" s="11"/>
      <c r="L41" s="8"/>
    </row>
    <row r="42" spans="2:12" x14ac:dyDescent="0.25">
      <c r="B42" s="30" t="s">
        <v>2</v>
      </c>
      <c r="C42" s="31"/>
      <c r="D42" s="31"/>
      <c r="E42" s="31"/>
      <c r="F42" s="32"/>
      <c r="G42" s="13"/>
      <c r="H42" s="10">
        <v>316386</v>
      </c>
      <c r="I42" s="11"/>
      <c r="J42" s="11"/>
    </row>
    <row r="43" spans="2:12" x14ac:dyDescent="0.25">
      <c r="B43" s="30" t="s">
        <v>3</v>
      </c>
      <c r="C43" s="31"/>
      <c r="D43" s="31"/>
      <c r="E43" s="31"/>
      <c r="F43" s="32"/>
      <c r="G43" s="13"/>
      <c r="H43" s="10">
        <v>0</v>
      </c>
      <c r="I43" s="11"/>
      <c r="J43" s="11"/>
    </row>
    <row r="44" spans="2:12" x14ac:dyDescent="0.25">
      <c r="B44" s="30" t="s">
        <v>13</v>
      </c>
      <c r="C44" s="31"/>
      <c r="D44" s="31"/>
      <c r="E44" s="31"/>
      <c r="F44" s="32"/>
      <c r="G44" s="13"/>
      <c r="H44" s="10">
        <v>0</v>
      </c>
      <c r="I44" s="11"/>
      <c r="J44" s="11"/>
    </row>
    <row r="45" spans="2:12" x14ac:dyDescent="0.25">
      <c r="B45" s="30" t="s">
        <v>14</v>
      </c>
      <c r="C45" s="31"/>
      <c r="D45" s="31"/>
      <c r="E45" s="31"/>
      <c r="F45" s="32"/>
      <c r="G45" s="13"/>
      <c r="H45" s="10">
        <v>0</v>
      </c>
      <c r="I45" s="11"/>
      <c r="J45" s="11"/>
    </row>
    <row r="46" spans="2:12" x14ac:dyDescent="0.25">
      <c r="B46" s="30" t="s">
        <v>15</v>
      </c>
      <c r="C46" s="31"/>
      <c r="D46" s="31"/>
      <c r="E46" s="31"/>
      <c r="F46" s="32"/>
      <c r="G46" s="13"/>
      <c r="H46" s="10">
        <v>0</v>
      </c>
      <c r="I46" s="11"/>
      <c r="J46" s="11"/>
      <c r="K46" s="8"/>
    </row>
    <row r="47" spans="2:12" x14ac:dyDescent="0.25">
      <c r="B47" s="36" t="s">
        <v>21</v>
      </c>
      <c r="C47" s="37"/>
      <c r="D47" s="37"/>
      <c r="E47" s="37"/>
      <c r="F47" s="38"/>
      <c r="G47" s="17">
        <v>44151</v>
      </c>
      <c r="H47" s="5">
        <f>SUM(H48:H52)</f>
        <v>2430451.25</v>
      </c>
      <c r="I47" s="11"/>
      <c r="J47" s="11"/>
    </row>
    <row r="48" spans="2:12" x14ac:dyDescent="0.25">
      <c r="B48" s="30" t="s">
        <v>10</v>
      </c>
      <c r="C48" s="31"/>
      <c r="D48" s="31"/>
      <c r="E48" s="31"/>
      <c r="F48" s="32"/>
      <c r="G48" s="2"/>
      <c r="H48" s="15">
        <f>2428875.86-1664.61</f>
        <v>2427211.25</v>
      </c>
      <c r="I48" s="11"/>
      <c r="J48" s="11"/>
    </row>
    <row r="49" spans="2:12" x14ac:dyDescent="0.25">
      <c r="B49" s="30" t="s">
        <v>11</v>
      </c>
      <c r="C49" s="31"/>
      <c r="D49" s="31"/>
      <c r="E49" s="31"/>
      <c r="F49" s="32"/>
      <c r="G49" s="2"/>
      <c r="H49" s="3">
        <v>0</v>
      </c>
      <c r="I49" s="11"/>
      <c r="J49" s="11"/>
    </row>
    <row r="50" spans="2:12" x14ac:dyDescent="0.25">
      <c r="B50" s="30" t="s">
        <v>13</v>
      </c>
      <c r="C50" s="31"/>
      <c r="D50" s="31"/>
      <c r="E50" s="31"/>
      <c r="F50" s="32"/>
      <c r="G50" s="2"/>
      <c r="H50" s="3">
        <v>3240</v>
      </c>
      <c r="I50" s="11"/>
      <c r="J50" s="11"/>
    </row>
    <row r="51" spans="2:12" x14ac:dyDescent="0.25">
      <c r="B51" s="30" t="s">
        <v>14</v>
      </c>
      <c r="C51" s="31"/>
      <c r="D51" s="31"/>
      <c r="E51" s="31"/>
      <c r="F51" s="32"/>
      <c r="G51" s="2"/>
      <c r="H51" s="3">
        <v>0</v>
      </c>
      <c r="I51" s="11"/>
      <c r="J51" s="11"/>
      <c r="K51" s="8"/>
    </row>
    <row r="52" spans="2:12" x14ac:dyDescent="0.25">
      <c r="B52" s="30" t="s">
        <v>15</v>
      </c>
      <c r="C52" s="31"/>
      <c r="D52" s="31"/>
      <c r="E52" s="31"/>
      <c r="F52" s="32"/>
      <c r="G52" s="2"/>
      <c r="H52" s="10">
        <v>0</v>
      </c>
      <c r="I52" s="11"/>
      <c r="J52" s="11"/>
    </row>
    <row r="53" spans="2:12" x14ac:dyDescent="0.25">
      <c r="B53" s="39" t="s">
        <v>18</v>
      </c>
      <c r="C53" s="40"/>
      <c r="D53" s="40"/>
      <c r="E53" s="40"/>
      <c r="F53" s="41"/>
      <c r="G53" s="18">
        <v>44151</v>
      </c>
      <c r="H53" s="6">
        <f>39121.4+17310.95+311922.71+1725.46+12551.55+1489.33+19564-0.52-399775.92+689873.57+6300+48.67+8460.99+380.59-0.66-705295.01+231.2+5223.56+13575.9+15263.96-34294.62+13607.38+1664.61+1067.68+0.07</f>
        <v>20016.849999999977</v>
      </c>
      <c r="I53" s="11"/>
      <c r="L53" s="8"/>
    </row>
    <row r="54" spans="2:12" x14ac:dyDescent="0.25">
      <c r="B54" s="30" t="s">
        <v>17</v>
      </c>
      <c r="C54" s="31"/>
      <c r="D54" s="31"/>
      <c r="E54" s="31"/>
      <c r="F54" s="32"/>
      <c r="G54" s="26"/>
      <c r="H54" s="3">
        <f>13607.38+1664.61+1077.68</f>
        <v>16349.67</v>
      </c>
      <c r="I54" s="11"/>
      <c r="J54" s="11"/>
    </row>
    <row r="55" spans="2:12" x14ac:dyDescent="0.25">
      <c r="B55" s="33" t="s">
        <v>4</v>
      </c>
      <c r="C55" s="34"/>
      <c r="D55" s="34"/>
      <c r="E55" s="34"/>
      <c r="F55" s="35"/>
      <c r="G55" s="2"/>
      <c r="H55" s="7">
        <f>H14+H28-H35-H47+H53-H54</f>
        <v>2276642.77</v>
      </c>
      <c r="I55" s="11"/>
      <c r="J55" s="11"/>
      <c r="K55" s="8"/>
    </row>
    <row r="56" spans="2:12" x14ac:dyDescent="0.25">
      <c r="B56" s="19"/>
      <c r="C56" s="19"/>
      <c r="D56" s="19"/>
      <c r="E56" s="19"/>
      <c r="F56" s="19"/>
      <c r="G56" s="9"/>
      <c r="H56" s="20"/>
      <c r="I56" s="11"/>
      <c r="J56" s="11"/>
      <c r="K56" s="8"/>
    </row>
    <row r="57" spans="2:12" ht="15.75" x14ac:dyDescent="0.25">
      <c r="B57" s="21" t="s">
        <v>29</v>
      </c>
      <c r="C57" s="25"/>
      <c r="D57" s="25"/>
      <c r="E57" s="22"/>
      <c r="F57" s="22"/>
      <c r="G57" s="9"/>
      <c r="H57" s="20"/>
      <c r="I57" s="11"/>
      <c r="J57" s="11"/>
      <c r="K57" s="8"/>
    </row>
    <row r="58" spans="2:12" x14ac:dyDescent="0.25">
      <c r="H58" s="8"/>
    </row>
    <row r="59" spans="2:12" x14ac:dyDescent="0.25">
      <c r="B59" s="2" t="s">
        <v>31</v>
      </c>
      <c r="C59" s="3">
        <v>8200.06</v>
      </c>
      <c r="D59" s="28">
        <v>200446264</v>
      </c>
    </row>
    <row r="60" spans="2:12" x14ac:dyDescent="0.25">
      <c r="B60" s="29" t="s">
        <v>38</v>
      </c>
      <c r="C60" s="7">
        <f>SUM(C59)</f>
        <v>8200.06</v>
      </c>
      <c r="D60" s="28"/>
    </row>
    <row r="61" spans="2:12" x14ac:dyDescent="0.25">
      <c r="B61" s="2" t="s">
        <v>32</v>
      </c>
      <c r="C61" s="3">
        <v>540602.30000000005</v>
      </c>
      <c r="D61" s="28" t="s">
        <v>35</v>
      </c>
    </row>
    <row r="62" spans="2:12" x14ac:dyDescent="0.25">
      <c r="B62" s="29" t="s">
        <v>39</v>
      </c>
      <c r="C62" s="7">
        <f>SUM(C61)</f>
        <v>540602.30000000005</v>
      </c>
      <c r="D62" s="28"/>
    </row>
    <row r="63" spans="2:12" x14ac:dyDescent="0.25">
      <c r="B63" s="2" t="s">
        <v>33</v>
      </c>
      <c r="C63" s="3">
        <v>316386</v>
      </c>
      <c r="D63" s="28" t="s">
        <v>36</v>
      </c>
    </row>
    <row r="64" spans="2:12" x14ac:dyDescent="0.25">
      <c r="B64" s="56" t="s">
        <v>40</v>
      </c>
      <c r="C64" s="7">
        <f>SUM(C63)</f>
        <v>316386</v>
      </c>
      <c r="D64" s="28"/>
    </row>
    <row r="65" spans="2:4" x14ac:dyDescent="0.25">
      <c r="B65" s="55" t="s">
        <v>34</v>
      </c>
      <c r="C65" s="3">
        <v>3240</v>
      </c>
      <c r="D65" s="60" t="s">
        <v>37</v>
      </c>
    </row>
    <row r="66" spans="2:4" x14ac:dyDescent="0.25">
      <c r="B66" s="56" t="s">
        <v>41</v>
      </c>
      <c r="C66" s="7">
        <f>SUM(C65)</f>
        <v>3240</v>
      </c>
      <c r="D66" s="13"/>
    </row>
    <row r="67" spans="2:4" x14ac:dyDescent="0.25">
      <c r="B67" s="57"/>
      <c r="C67" s="58"/>
      <c r="D67" s="57"/>
    </row>
    <row r="68" spans="2:4" x14ac:dyDescent="0.25">
      <c r="B68" s="57"/>
      <c r="C68" s="58"/>
      <c r="D68" s="57"/>
    </row>
    <row r="69" spans="2:4" x14ac:dyDescent="0.25">
      <c r="B69" s="57"/>
      <c r="C69" s="58"/>
      <c r="D69" s="57"/>
    </row>
    <row r="70" spans="2:4" x14ac:dyDescent="0.25">
      <c r="B70" s="57"/>
      <c r="C70" s="58"/>
      <c r="D70" s="57"/>
    </row>
    <row r="71" spans="2:4" x14ac:dyDescent="0.25">
      <c r="B71" s="59"/>
      <c r="C71" s="20"/>
      <c r="D71" s="9"/>
    </row>
    <row r="72" spans="2:4" x14ac:dyDescent="0.25">
      <c r="C72" s="8"/>
    </row>
    <row r="73" spans="2:4" x14ac:dyDescent="0.25">
      <c r="C73" s="8"/>
    </row>
  </sheetData>
  <mergeCells count="51">
    <mergeCell ref="B18:F18"/>
    <mergeCell ref="B15:F15"/>
    <mergeCell ref="B19:F19"/>
    <mergeCell ref="B42:F42"/>
    <mergeCell ref="B40:F40"/>
    <mergeCell ref="B41:F41"/>
    <mergeCell ref="B27:F27"/>
    <mergeCell ref="B26:F26"/>
    <mergeCell ref="B29:F29"/>
    <mergeCell ref="B20:F20"/>
    <mergeCell ref="B39:F39"/>
    <mergeCell ref="B34:F34"/>
    <mergeCell ref="B28:F28"/>
    <mergeCell ref="B21:F21"/>
    <mergeCell ref="B22:F22"/>
    <mergeCell ref="B25:F25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4:F44"/>
    <mergeCell ref="B43:F43"/>
    <mergeCell ref="B23:F23"/>
    <mergeCell ref="B35:F35"/>
    <mergeCell ref="B32:F32"/>
    <mergeCell ref="B33:F33"/>
    <mergeCell ref="B30:F30"/>
    <mergeCell ref="B31:F31"/>
    <mergeCell ref="B24:F24"/>
    <mergeCell ref="B16:F16"/>
    <mergeCell ref="B17:F17"/>
    <mergeCell ref="B37:F37"/>
    <mergeCell ref="B38:F38"/>
    <mergeCell ref="B55:F55"/>
    <mergeCell ref="B47:F47"/>
    <mergeCell ref="B53:F53"/>
    <mergeCell ref="B50:F50"/>
    <mergeCell ref="B51:F51"/>
    <mergeCell ref="B52:F52"/>
    <mergeCell ref="B54:F54"/>
    <mergeCell ref="B49:F49"/>
    <mergeCell ref="B45:F45"/>
    <mergeCell ref="B46:F46"/>
    <mergeCell ref="B48:F48"/>
    <mergeCell ref="B36:F36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2020-11-17T14:03:14Z</dcterms:modified>
</cp:coreProperties>
</file>